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xl/revisions/revisionHeaders.xml" ContentType="application/vnd.openxmlformats-officedocument.spreadsheetml.revisionHeaders+xml"/>
  <Override PartName="/xl/revisions/revisionLog2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3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\"/>
    </mc:Choice>
  </mc:AlternateContent>
  <bookViews>
    <workbookView xWindow="0" yWindow="0" windowWidth="22320" windowHeight="8424"/>
  </bookViews>
  <sheets>
    <sheet name="Calculate HC SD" sheetId="2" r:id="rId1"/>
    <sheet name="Table &amp;Graph" sheetId="1" r:id="rId2"/>
  </sheets>
  <definedNames>
    <definedName name="Z_6DFD81E4_1CDC_46E7_B4C9_8B03DB3F9AED_.wvu.Cols" localSheetId="0" hidden="1">'Calculate HC SD'!$C:$C</definedName>
    <definedName name="Z_8C31E67E_A1BE_42E7_AA91_E294C2C99A62_.wvu.Cols" localSheetId="0" hidden="1">'Calculate HC SD'!$C:$C</definedName>
  </definedNames>
  <calcPr calcId="152511"/>
  <customWorkbookViews>
    <customWorkbookView name="ISRAEL - תצוגה אישית" guid="{6DFD81E4-1CDC-46E7-B4C9-8B03DB3F9AED}" mergeInterval="0" personalView="1" xWindow="58" yWindow="81" windowWidth="1862" windowHeight="999" activeSheetId="2"/>
    <customWorkbookView name="test - Personal View" guid="{8C31E67E-A1BE-42E7-AA91-E294C2C99A62}" mergeInterval="0" personalView="1" maximized="1" windowWidth="1276" windowHeight="795" activeSheetId="2"/>
  </customWorkbookViews>
</workbook>
</file>

<file path=xl/calcChain.xml><?xml version="1.0" encoding="utf-8"?>
<calcChain xmlns="http://schemas.openxmlformats.org/spreadsheetml/2006/main">
  <c r="C9" i="2" l="1"/>
  <c r="G9" i="2" l="1"/>
  <c r="F9" i="2"/>
  <c r="E9" i="2"/>
  <c r="D5" i="1" l="1"/>
  <c r="E5" i="1"/>
  <c r="F5" i="1"/>
  <c r="G5" i="1"/>
  <c r="D7" i="1"/>
  <c r="E7" i="1"/>
  <c r="F7" i="1"/>
  <c r="G7" i="1"/>
  <c r="D14" i="1"/>
  <c r="E14" i="1" s="1"/>
  <c r="F14" i="1" s="1"/>
  <c r="G14" i="1" s="1"/>
  <c r="D16" i="1"/>
  <c r="E16" i="1" s="1"/>
  <c r="F16" i="1" s="1"/>
  <c r="G16" i="1" s="1"/>
  <c r="D18" i="1"/>
  <c r="E18" i="1"/>
  <c r="F18" i="1" s="1"/>
  <c r="G18" i="1" s="1"/>
  <c r="D22" i="1"/>
  <c r="E22" i="1"/>
  <c r="F22" i="1" s="1"/>
  <c r="G22" i="1" s="1"/>
  <c r="D24" i="1"/>
  <c r="E24" i="1"/>
  <c r="F24" i="1"/>
  <c r="G24" i="1" s="1"/>
  <c r="D25" i="1"/>
  <c r="E25" i="1" s="1"/>
  <c r="F25" i="1" s="1"/>
  <c r="G25" i="1" s="1"/>
  <c r="D29" i="1"/>
  <c r="E29" i="1"/>
  <c r="F29" i="1" s="1"/>
  <c r="G29" i="1" s="1"/>
  <c r="C3" i="1"/>
  <c r="D3" i="1" s="1"/>
  <c r="E3" i="1" s="1"/>
  <c r="F3" i="1" s="1"/>
  <c r="G3" i="1" s="1"/>
  <c r="C4" i="1"/>
  <c r="D4" i="1" s="1"/>
  <c r="E4" i="1" s="1"/>
  <c r="F4" i="1" s="1"/>
  <c r="G4" i="1" s="1"/>
  <c r="C5" i="1"/>
  <c r="C6" i="1"/>
  <c r="D6" i="1" s="1"/>
  <c r="E6" i="1" s="1"/>
  <c r="F6" i="1" s="1"/>
  <c r="G6" i="1" s="1"/>
  <c r="C7" i="1"/>
  <c r="C8" i="1"/>
  <c r="D8" i="1" s="1"/>
  <c r="E8" i="1" s="1"/>
  <c r="F8" i="1" s="1"/>
  <c r="G8" i="1" s="1"/>
  <c r="C9" i="1"/>
  <c r="D9" i="1" s="1"/>
  <c r="E9" i="1" s="1"/>
  <c r="F9" i="1" s="1"/>
  <c r="G9" i="1" s="1"/>
  <c r="C10" i="1"/>
  <c r="D10" i="1" s="1"/>
  <c r="E10" i="1" s="1"/>
  <c r="F10" i="1" s="1"/>
  <c r="G10" i="1" s="1"/>
  <c r="C11" i="1"/>
  <c r="D11" i="1" s="1"/>
  <c r="E11" i="1" s="1"/>
  <c r="F11" i="1" s="1"/>
  <c r="G11" i="1" s="1"/>
  <c r="C12" i="1"/>
  <c r="D12" i="1" s="1"/>
  <c r="E12" i="1" s="1"/>
  <c r="F12" i="1" s="1"/>
  <c r="G12" i="1" s="1"/>
  <c r="C13" i="1"/>
  <c r="D13" i="1" s="1"/>
  <c r="E13" i="1" s="1"/>
  <c r="F13" i="1" s="1"/>
  <c r="G13" i="1" s="1"/>
  <c r="C14" i="1"/>
  <c r="C15" i="1"/>
  <c r="D15" i="1" s="1"/>
  <c r="E15" i="1" s="1"/>
  <c r="F15" i="1" s="1"/>
  <c r="G15" i="1" s="1"/>
  <c r="C16" i="1"/>
  <c r="C17" i="1"/>
  <c r="D17" i="1" s="1"/>
  <c r="E17" i="1" s="1"/>
  <c r="F17" i="1" s="1"/>
  <c r="G17" i="1" s="1"/>
  <c r="C18" i="1"/>
  <c r="C19" i="1"/>
  <c r="D19" i="1" s="1"/>
  <c r="E19" i="1" s="1"/>
  <c r="F19" i="1" s="1"/>
  <c r="G19" i="1" s="1"/>
  <c r="C20" i="1"/>
  <c r="D20" i="1" s="1"/>
  <c r="E20" i="1" s="1"/>
  <c r="F20" i="1" s="1"/>
  <c r="G20" i="1" s="1"/>
  <c r="C21" i="1"/>
  <c r="D21" i="1" s="1"/>
  <c r="E21" i="1" s="1"/>
  <c r="F21" i="1" s="1"/>
  <c r="G21" i="1" s="1"/>
  <c r="C22" i="1"/>
  <c r="C23" i="1"/>
  <c r="D23" i="1" s="1"/>
  <c r="E23" i="1" s="1"/>
  <c r="F23" i="1" s="1"/>
  <c r="G23" i="1" s="1"/>
  <c r="C24" i="1"/>
  <c r="C25" i="1"/>
  <c r="C26" i="1"/>
  <c r="D26" i="1" s="1"/>
  <c r="E26" i="1" s="1"/>
  <c r="F26" i="1" s="1"/>
  <c r="G26" i="1" s="1"/>
  <c r="C27" i="1"/>
  <c r="D27" i="1" s="1"/>
  <c r="E27" i="1" s="1"/>
  <c r="F27" i="1" s="1"/>
  <c r="G27" i="1" s="1"/>
  <c r="C28" i="1"/>
  <c r="D28" i="1" s="1"/>
  <c r="E28" i="1" s="1"/>
  <c r="F28" i="1" s="1"/>
  <c r="G28" i="1" s="1"/>
  <c r="C29" i="1"/>
  <c r="C30" i="1"/>
  <c r="D30" i="1" s="1"/>
  <c r="E30" i="1" s="1"/>
  <c r="F30" i="1" s="1"/>
  <c r="G30" i="1" s="1"/>
  <c r="C2" i="1"/>
  <c r="D2" i="1" s="1"/>
  <c r="E2" i="1" s="1"/>
  <c r="F2" i="1" s="1"/>
  <c r="G2" i="1" s="1"/>
  <c r="A3" i="1" l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</calcChain>
</file>

<file path=xl/sharedStrings.xml><?xml version="1.0" encoding="utf-8"?>
<sst xmlns="http://schemas.openxmlformats.org/spreadsheetml/2006/main" count="29" uniqueCount="28">
  <si>
    <t>Week</t>
  </si>
  <si>
    <t>-1SD</t>
  </si>
  <si>
    <t>-2SD</t>
  </si>
  <si>
    <t>-3SD</t>
  </si>
  <si>
    <t>-4SD</t>
  </si>
  <si>
    <t>-5SD</t>
  </si>
  <si>
    <t>50th%</t>
  </si>
  <si>
    <t>Gestational age</t>
  </si>
  <si>
    <t>Weeks</t>
  </si>
  <si>
    <t>Days</t>
  </si>
  <si>
    <t>mm</t>
  </si>
  <si>
    <t>Z-Score</t>
  </si>
  <si>
    <t>Head Circumference</t>
  </si>
  <si>
    <t>Observed HC</t>
  </si>
  <si>
    <t>Expected HC 50th%</t>
  </si>
  <si>
    <t>YYY Calculator for Z-Score of</t>
  </si>
  <si>
    <t>Modified from Romero et al. Prenatal Diagnosis of Congenital Anomalies 1988 p. 56</t>
  </si>
  <si>
    <t>מחשבון סטיות תקן  של היקף ראש</t>
  </si>
  <si>
    <t>הנחיות לשימוש (ע"פ נייר העמדה 31):</t>
  </si>
  <si>
    <t>את היקף הראש יש לחשב לפי הנוסחה:</t>
  </si>
  <si>
    <t>(HC= 1.62 x (BPD + OFD</t>
  </si>
  <si>
    <t>לחילופין ניתן למדוד את ההיקף ע"י אליפסה</t>
  </si>
  <si>
    <t xml:space="preserve">טבלאות אלו מומלצות לשימוש בנייר עמדה 31 </t>
  </si>
  <si>
    <t>(ניהול הריון בחשד למיקרוצפלוס).</t>
  </si>
  <si>
    <t xml:space="preserve">המחשבון באדיבותו של פרופ' יובל ירון </t>
  </si>
  <si>
    <t xml:space="preserve">כאשר BPD נמדד outer-inner ואילו  OFD נמדד מאמצע העצם הקדמית לאמצע העצם האחורית </t>
  </si>
  <si>
    <t>(ולא בגבול החיצוני של העצם)</t>
  </si>
  <si>
    <t xml:space="preserve"> המחשבון מבוסס על הטבלאות של צ'רבנק וחב' המופיעות  בספר של רומרו וחב' (ר' למטה)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</si>
</sst>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rgb="FF0061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sz val="14"/>
      <color theme="1"/>
      <name val="Arial"/>
      <family val="2"/>
      <charset val="177"/>
      <scheme val="minor"/>
    </font>
    <font>
      <sz val="22"/>
      <color theme="1"/>
      <name val="Arial"/>
      <family val="2"/>
      <charset val="177"/>
      <scheme val="minor"/>
    </font>
    <font>
      <b/>
      <sz val="16"/>
      <color theme="1"/>
      <name val="Arial"/>
      <family val="2"/>
      <scheme val="minor"/>
    </font>
    <font>
      <b/>
      <sz val="22"/>
      <color theme="1"/>
      <name val="Arial"/>
      <family val="2"/>
      <scheme val="minor"/>
    </font>
    <font>
      <sz val="14"/>
      <color rgb="FF006100"/>
      <name val="Arial"/>
      <family val="2"/>
      <charset val="177"/>
      <scheme val="minor"/>
    </font>
    <font>
      <sz val="16"/>
      <color rgb="FF006100"/>
      <name val="Arial"/>
      <family val="2"/>
      <charset val="177"/>
      <scheme val="minor"/>
    </font>
    <font>
      <sz val="22"/>
      <color rgb="FF006100"/>
      <name val="Arial"/>
      <family val="2"/>
      <charset val="177"/>
      <scheme val="minor"/>
    </font>
    <font>
      <sz val="12"/>
      <color rgb="FF3F3F76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rgb="FF00B050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A5A5A5"/>
      </patternFill>
    </fill>
  </fills>
  <borders count="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1">
    <xf numFmtId="0" fontId="0" fillId="0" borderId="0"/>
  </cellStyleXfs>
  <cellXfs count="33">
    <xf numFmtId="0" fontId="0" fillId="0" borderId="0" xfId="0"/>
    <xf numFmtId="1" fontId="0" fillId="0" borderId="0" xfId="0" applyNumberFormat="1"/>
    <xf numFmtId="49" fontId="1" fillId="0" borderId="0" xfId="0" applyNumberFormat="1" applyFont="1"/>
    <xf numFmtId="0" fontId="0" fillId="0" borderId="0" xfId="0" applyAlignment="1">
      <alignment horizontal="left" readingOrder="1"/>
    </xf>
    <xf numFmtId="1" fontId="0" fillId="0" borderId="0" xfId="0" applyNumberFormat="1" applyAlignment="1">
      <alignment horizontal="left" readingOrder="1"/>
    </xf>
    <xf numFmtId="0" fontId="0" fillId="0" borderId="0" xfId="0" applyAlignment="1">
      <alignment horizontal="center"/>
    </xf>
    <xf numFmtId="0" fontId="1" fillId="0" borderId="0" xfId="0" applyFont="1"/>
    <xf numFmtId="164" fontId="8" fillId="0" borderId="0" xfId="0" applyNumberFormat="1" applyFont="1" applyAlignment="1">
      <alignment horizontal="center" readingOrder="1"/>
    </xf>
    <xf numFmtId="0" fontId="2" fillId="2" borderId="0" xfId="0" applyFont="1" applyFill="1" applyAlignment="1">
      <alignment horizontal="left" readingOrder="1"/>
    </xf>
    <xf numFmtId="0" fontId="2" fillId="2" borderId="0" xfId="0" applyFont="1" applyFill="1"/>
    <xf numFmtId="0" fontId="10" fillId="2" borderId="0" xfId="0" applyFont="1" applyFill="1" applyAlignment="1">
      <alignment horizontal="left" readingOrder="1"/>
    </xf>
    <xf numFmtId="0" fontId="4" fillId="0" borderId="0" xfId="0" applyFont="1" applyAlignment="1">
      <alignment horizontal="center"/>
    </xf>
    <xf numFmtId="0" fontId="2" fillId="2" borderId="0" xfId="0" applyNumberFormat="1" applyFont="1" applyFill="1" applyBorder="1" applyAlignment="1" applyProtection="1"/>
    <xf numFmtId="0" fontId="9" fillId="2" borderId="0" xfId="0" applyNumberFormat="1" applyFont="1" applyFill="1" applyBorder="1" applyAlignment="1" applyProtection="1"/>
    <xf numFmtId="0" fontId="11" fillId="2" borderId="0" xfId="0" applyNumberFormat="1" applyFont="1" applyFill="1" applyBorder="1" applyAlignment="1" applyProtection="1"/>
    <xf numFmtId="0" fontId="6" fillId="0" borderId="0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/>
    <xf numFmtId="49" fontId="3" fillId="4" borderId="2" xfId="0" applyNumberFormat="1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center"/>
    </xf>
    <xf numFmtId="49" fontId="3" fillId="4" borderId="2" xfId="0" applyNumberFormat="1" applyFont="1" applyFill="1" applyBorder="1" applyAlignment="1">
      <alignment horizontal="center" wrapText="1"/>
    </xf>
    <xf numFmtId="1" fontId="7" fillId="0" borderId="0" xfId="0" applyNumberFormat="1" applyFont="1" applyAlignment="1">
      <alignment horizontal="center" readingOrder="1"/>
    </xf>
    <xf numFmtId="0" fontId="12" fillId="3" borderId="1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 readingOrder="1"/>
    </xf>
    <xf numFmtId="0" fontId="2" fillId="2" borderId="0" xfId="0" applyNumberFormat="1" applyFont="1" applyFill="1" applyBorder="1" applyAlignment="1" applyProtection="1">
      <alignment horizontal="center" wrapText="1"/>
    </xf>
    <xf numFmtId="0" fontId="9" fillId="2" borderId="0" xfId="0" applyNumberFormat="1" applyFont="1" applyFill="1" applyBorder="1" applyAlignment="1" applyProtection="1">
      <alignment horizontal="center" wrapText="1"/>
    </xf>
    <xf numFmtId="0" fontId="2" fillId="2" borderId="0" xfId="0" applyFont="1" applyFill="1" applyAlignment="1" applyProtection="1">
      <alignment horizontal="center" wrapText="1"/>
    </xf>
    <xf numFmtId="0" fontId="0" fillId="0" borderId="0" xfId="0" applyAlignment="1">
      <alignment horizontal="right"/>
    </xf>
    <xf numFmtId="0" fontId="13" fillId="0" borderId="0" xfId="0" applyFont="1"/>
    <xf numFmtId="0" fontId="13" fillId="0" borderId="0" xfId="0" applyFont="1" applyAlignment="1">
      <alignment horizontal="right"/>
    </xf>
    <xf numFmtId="0" fontId="14" fillId="0" borderId="0" xfId="0" applyFont="1"/>
    <xf numFmtId="0" fontId="14" fillId="0" borderId="0" xfId="0" applyFont="1" applyAlignment="1">
      <alignment horizontal="right"/>
    </xf>
    <xf numFmtId="0" fontId="13" fillId="2" borderId="0" xfId="0" applyNumberFormat="1" applyFont="1" applyFill="1" applyBorder="1" applyAlignment="1" applyProtection="1">
      <alignment horizontal="center" wrapText="1"/>
    </xf>
    <xf numFmtId="0" fontId="1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usernames" Target="revisions/userNames.xml"/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HC in SDs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&amp;Graph'!$B$1</c:f>
              <c:strCache>
                <c:ptCount val="1"/>
                <c:pt idx="0">
                  <c:v>50th%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diamond"/>
            <c:size val="3"/>
            <c:spPr>
              <a:solidFill>
                <a:schemeClr val="tx1"/>
              </a:solidFill>
            </c:spPr>
          </c:marker>
          <c:cat>
            <c:numRef>
              <c:f>'Table &amp;Graph'!$A$2:$A$30</c:f>
              <c:numCache>
                <c:formatCode>General</c:formatCode>
                <c:ptCount val="29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</c:numCache>
            </c:numRef>
          </c:cat>
          <c:val>
            <c:numRef>
              <c:f>'Table &amp;Graph'!$B$2:$B$30</c:f>
              <c:numCache>
                <c:formatCode>General</c:formatCode>
                <c:ptCount val="29"/>
                <c:pt idx="0">
                  <c:v>75</c:v>
                </c:pt>
                <c:pt idx="1">
                  <c:v>88</c:v>
                </c:pt>
                <c:pt idx="2">
                  <c:v>101</c:v>
                </c:pt>
                <c:pt idx="3">
                  <c:v>113</c:v>
                </c:pt>
                <c:pt idx="4">
                  <c:v>126</c:v>
                </c:pt>
                <c:pt idx="5">
                  <c:v>138</c:v>
                </c:pt>
                <c:pt idx="6">
                  <c:v>151</c:v>
                </c:pt>
                <c:pt idx="7">
                  <c:v>163</c:v>
                </c:pt>
                <c:pt idx="8">
                  <c:v>175</c:v>
                </c:pt>
                <c:pt idx="9">
                  <c:v>187</c:v>
                </c:pt>
                <c:pt idx="10">
                  <c:v>198</c:v>
                </c:pt>
                <c:pt idx="11">
                  <c:v>210</c:v>
                </c:pt>
                <c:pt idx="12">
                  <c:v>221</c:v>
                </c:pt>
                <c:pt idx="13">
                  <c:v>232</c:v>
                </c:pt>
                <c:pt idx="14">
                  <c:v>242</c:v>
                </c:pt>
                <c:pt idx="15">
                  <c:v>252</c:v>
                </c:pt>
                <c:pt idx="16">
                  <c:v>262</c:v>
                </c:pt>
                <c:pt idx="17">
                  <c:v>271</c:v>
                </c:pt>
                <c:pt idx="18">
                  <c:v>281</c:v>
                </c:pt>
                <c:pt idx="19">
                  <c:v>289</c:v>
                </c:pt>
                <c:pt idx="20">
                  <c:v>297</c:v>
                </c:pt>
                <c:pt idx="21">
                  <c:v>305</c:v>
                </c:pt>
                <c:pt idx="22">
                  <c:v>312</c:v>
                </c:pt>
                <c:pt idx="23">
                  <c:v>319</c:v>
                </c:pt>
                <c:pt idx="24">
                  <c:v>325</c:v>
                </c:pt>
                <c:pt idx="25">
                  <c:v>330</c:v>
                </c:pt>
                <c:pt idx="26">
                  <c:v>335</c:v>
                </c:pt>
                <c:pt idx="27">
                  <c:v>339</c:v>
                </c:pt>
                <c:pt idx="28">
                  <c:v>343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'Table &amp;Graph'!$C$1</c:f>
              <c:strCache>
                <c:ptCount val="1"/>
                <c:pt idx="0">
                  <c:v>-1SD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diamond"/>
            <c:size val="3"/>
            <c:spPr>
              <a:solidFill>
                <a:schemeClr val="tx1"/>
              </a:solidFill>
            </c:spPr>
          </c:marker>
          <c:cat>
            <c:numRef>
              <c:f>'Table &amp;Graph'!$A$2:$A$30</c:f>
              <c:numCache>
                <c:formatCode>General</c:formatCode>
                <c:ptCount val="29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</c:numCache>
            </c:numRef>
          </c:cat>
          <c:val>
            <c:numRef>
              <c:f>'Table &amp;Graph'!$C$2:$C$30</c:f>
              <c:numCache>
                <c:formatCode>0</c:formatCode>
                <c:ptCount val="29"/>
                <c:pt idx="0">
                  <c:v>60.4</c:v>
                </c:pt>
                <c:pt idx="1">
                  <c:v>73.400000000000006</c:v>
                </c:pt>
                <c:pt idx="2">
                  <c:v>86.4</c:v>
                </c:pt>
                <c:pt idx="3">
                  <c:v>98.4</c:v>
                </c:pt>
                <c:pt idx="4">
                  <c:v>111.4</c:v>
                </c:pt>
                <c:pt idx="5">
                  <c:v>123.4</c:v>
                </c:pt>
                <c:pt idx="6">
                  <c:v>136.4</c:v>
                </c:pt>
                <c:pt idx="7">
                  <c:v>148.4</c:v>
                </c:pt>
                <c:pt idx="8">
                  <c:v>160.4</c:v>
                </c:pt>
                <c:pt idx="9">
                  <c:v>172.4</c:v>
                </c:pt>
                <c:pt idx="10">
                  <c:v>183.4</c:v>
                </c:pt>
                <c:pt idx="11">
                  <c:v>195.4</c:v>
                </c:pt>
                <c:pt idx="12">
                  <c:v>206.4</c:v>
                </c:pt>
                <c:pt idx="13">
                  <c:v>217.4</c:v>
                </c:pt>
                <c:pt idx="14">
                  <c:v>227.4</c:v>
                </c:pt>
                <c:pt idx="15">
                  <c:v>237.4</c:v>
                </c:pt>
                <c:pt idx="16">
                  <c:v>247.4</c:v>
                </c:pt>
                <c:pt idx="17">
                  <c:v>256.39999999999998</c:v>
                </c:pt>
                <c:pt idx="18">
                  <c:v>266.39999999999998</c:v>
                </c:pt>
                <c:pt idx="19">
                  <c:v>274.39999999999998</c:v>
                </c:pt>
                <c:pt idx="20">
                  <c:v>282.39999999999998</c:v>
                </c:pt>
                <c:pt idx="21">
                  <c:v>290.39999999999998</c:v>
                </c:pt>
                <c:pt idx="22">
                  <c:v>297.39999999999998</c:v>
                </c:pt>
                <c:pt idx="23">
                  <c:v>304.39999999999998</c:v>
                </c:pt>
                <c:pt idx="24">
                  <c:v>310.39999999999998</c:v>
                </c:pt>
                <c:pt idx="25">
                  <c:v>315.39999999999998</c:v>
                </c:pt>
                <c:pt idx="26">
                  <c:v>320.39999999999998</c:v>
                </c:pt>
                <c:pt idx="27">
                  <c:v>324.39999999999998</c:v>
                </c:pt>
                <c:pt idx="28">
                  <c:v>328.4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'Table &amp;Graph'!$D$1</c:f>
              <c:strCache>
                <c:ptCount val="1"/>
                <c:pt idx="0">
                  <c:v>-2SD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diamond"/>
            <c:size val="3"/>
            <c:spPr>
              <a:solidFill>
                <a:schemeClr val="tx1"/>
              </a:solidFill>
            </c:spPr>
          </c:marker>
          <c:cat>
            <c:numRef>
              <c:f>'Table &amp;Graph'!$A$2:$A$30</c:f>
              <c:numCache>
                <c:formatCode>General</c:formatCode>
                <c:ptCount val="29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</c:numCache>
            </c:numRef>
          </c:cat>
          <c:val>
            <c:numRef>
              <c:f>'Table &amp;Graph'!$D$2:$D$30</c:f>
              <c:numCache>
                <c:formatCode>0</c:formatCode>
                <c:ptCount val="29"/>
                <c:pt idx="0">
                  <c:v>45.8</c:v>
                </c:pt>
                <c:pt idx="1">
                  <c:v>58.800000000000004</c:v>
                </c:pt>
                <c:pt idx="2">
                  <c:v>71.800000000000011</c:v>
                </c:pt>
                <c:pt idx="3">
                  <c:v>83.800000000000011</c:v>
                </c:pt>
                <c:pt idx="4">
                  <c:v>96.800000000000011</c:v>
                </c:pt>
                <c:pt idx="5">
                  <c:v>108.80000000000001</c:v>
                </c:pt>
                <c:pt idx="6">
                  <c:v>121.80000000000001</c:v>
                </c:pt>
                <c:pt idx="7">
                  <c:v>133.80000000000001</c:v>
                </c:pt>
                <c:pt idx="8">
                  <c:v>145.80000000000001</c:v>
                </c:pt>
                <c:pt idx="9">
                  <c:v>157.80000000000001</c:v>
                </c:pt>
                <c:pt idx="10">
                  <c:v>168.8</c:v>
                </c:pt>
                <c:pt idx="11">
                  <c:v>180.8</c:v>
                </c:pt>
                <c:pt idx="12">
                  <c:v>191.8</c:v>
                </c:pt>
                <c:pt idx="13">
                  <c:v>202.8</c:v>
                </c:pt>
                <c:pt idx="14">
                  <c:v>212.8</c:v>
                </c:pt>
                <c:pt idx="15">
                  <c:v>222.8</c:v>
                </c:pt>
                <c:pt idx="16">
                  <c:v>232.8</c:v>
                </c:pt>
                <c:pt idx="17">
                  <c:v>241.79999999999998</c:v>
                </c:pt>
                <c:pt idx="18">
                  <c:v>251.79999999999998</c:v>
                </c:pt>
                <c:pt idx="19">
                  <c:v>259.79999999999995</c:v>
                </c:pt>
                <c:pt idx="20">
                  <c:v>267.79999999999995</c:v>
                </c:pt>
                <c:pt idx="21">
                  <c:v>275.79999999999995</c:v>
                </c:pt>
                <c:pt idx="22">
                  <c:v>282.79999999999995</c:v>
                </c:pt>
                <c:pt idx="23">
                  <c:v>289.79999999999995</c:v>
                </c:pt>
                <c:pt idx="24">
                  <c:v>295.79999999999995</c:v>
                </c:pt>
                <c:pt idx="25">
                  <c:v>300.79999999999995</c:v>
                </c:pt>
                <c:pt idx="26">
                  <c:v>305.79999999999995</c:v>
                </c:pt>
                <c:pt idx="27">
                  <c:v>309.79999999999995</c:v>
                </c:pt>
                <c:pt idx="28">
                  <c:v>313.79999999999995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'Table &amp;Graph'!$E$1</c:f>
              <c:strCache>
                <c:ptCount val="1"/>
                <c:pt idx="0">
                  <c:v>-3SD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diamond"/>
            <c:size val="3"/>
            <c:spPr>
              <a:solidFill>
                <a:schemeClr val="tx1"/>
              </a:solidFill>
            </c:spPr>
          </c:marker>
          <c:cat>
            <c:numRef>
              <c:f>'Table &amp;Graph'!$A$2:$A$30</c:f>
              <c:numCache>
                <c:formatCode>General</c:formatCode>
                <c:ptCount val="29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</c:numCache>
            </c:numRef>
          </c:cat>
          <c:val>
            <c:numRef>
              <c:f>'Table &amp;Graph'!$E$2:$E$30</c:f>
              <c:numCache>
                <c:formatCode>0</c:formatCode>
                <c:ptCount val="29"/>
                <c:pt idx="0">
                  <c:v>31.199999999999996</c:v>
                </c:pt>
                <c:pt idx="1">
                  <c:v>44.2</c:v>
                </c:pt>
                <c:pt idx="2">
                  <c:v>57.20000000000001</c:v>
                </c:pt>
                <c:pt idx="3">
                  <c:v>69.200000000000017</c:v>
                </c:pt>
                <c:pt idx="4">
                  <c:v>82.200000000000017</c:v>
                </c:pt>
                <c:pt idx="5">
                  <c:v>94.200000000000017</c:v>
                </c:pt>
                <c:pt idx="6">
                  <c:v>107.20000000000002</c:v>
                </c:pt>
                <c:pt idx="7">
                  <c:v>119.20000000000002</c:v>
                </c:pt>
                <c:pt idx="8">
                  <c:v>131.20000000000002</c:v>
                </c:pt>
                <c:pt idx="9">
                  <c:v>143.20000000000002</c:v>
                </c:pt>
                <c:pt idx="10">
                  <c:v>154.20000000000002</c:v>
                </c:pt>
                <c:pt idx="11">
                  <c:v>166.20000000000002</c:v>
                </c:pt>
                <c:pt idx="12">
                  <c:v>177.20000000000002</c:v>
                </c:pt>
                <c:pt idx="13">
                  <c:v>188.20000000000002</c:v>
                </c:pt>
                <c:pt idx="14">
                  <c:v>198.20000000000002</c:v>
                </c:pt>
                <c:pt idx="15">
                  <c:v>208.20000000000002</c:v>
                </c:pt>
                <c:pt idx="16">
                  <c:v>218.20000000000002</c:v>
                </c:pt>
                <c:pt idx="17">
                  <c:v>227.2</c:v>
                </c:pt>
                <c:pt idx="18">
                  <c:v>237.2</c:v>
                </c:pt>
                <c:pt idx="19">
                  <c:v>245.19999999999996</c:v>
                </c:pt>
                <c:pt idx="20">
                  <c:v>253.19999999999996</c:v>
                </c:pt>
                <c:pt idx="21">
                  <c:v>261.19999999999993</c:v>
                </c:pt>
                <c:pt idx="22">
                  <c:v>268.19999999999993</c:v>
                </c:pt>
                <c:pt idx="23">
                  <c:v>275.19999999999993</c:v>
                </c:pt>
                <c:pt idx="24">
                  <c:v>281.19999999999993</c:v>
                </c:pt>
                <c:pt idx="25">
                  <c:v>286.19999999999993</c:v>
                </c:pt>
                <c:pt idx="26">
                  <c:v>291.19999999999993</c:v>
                </c:pt>
                <c:pt idx="27">
                  <c:v>295.19999999999993</c:v>
                </c:pt>
                <c:pt idx="28">
                  <c:v>299.19999999999993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'Table &amp;Graph'!$F$1</c:f>
              <c:strCache>
                <c:ptCount val="1"/>
                <c:pt idx="0">
                  <c:v>-4SD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diamond"/>
            <c:size val="3"/>
            <c:spPr>
              <a:solidFill>
                <a:schemeClr val="tx1"/>
              </a:solidFill>
            </c:spPr>
          </c:marker>
          <c:cat>
            <c:numRef>
              <c:f>'Table &amp;Graph'!$A$2:$A$30</c:f>
              <c:numCache>
                <c:formatCode>General</c:formatCode>
                <c:ptCount val="29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</c:numCache>
            </c:numRef>
          </c:cat>
          <c:val>
            <c:numRef>
              <c:f>'Table &amp;Graph'!$F$2:$F$30</c:f>
              <c:numCache>
                <c:formatCode>0</c:formatCode>
                <c:ptCount val="29"/>
                <c:pt idx="0">
                  <c:v>16.599999999999994</c:v>
                </c:pt>
                <c:pt idx="1">
                  <c:v>29.6</c:v>
                </c:pt>
                <c:pt idx="2">
                  <c:v>42.600000000000009</c:v>
                </c:pt>
                <c:pt idx="3">
                  <c:v>54.600000000000016</c:v>
                </c:pt>
                <c:pt idx="4">
                  <c:v>67.600000000000023</c:v>
                </c:pt>
                <c:pt idx="5">
                  <c:v>79.600000000000023</c:v>
                </c:pt>
                <c:pt idx="6">
                  <c:v>92.600000000000023</c:v>
                </c:pt>
                <c:pt idx="7">
                  <c:v>104.60000000000002</c:v>
                </c:pt>
                <c:pt idx="8">
                  <c:v>116.60000000000002</c:v>
                </c:pt>
                <c:pt idx="9">
                  <c:v>128.60000000000002</c:v>
                </c:pt>
                <c:pt idx="10">
                  <c:v>139.60000000000002</c:v>
                </c:pt>
                <c:pt idx="11">
                  <c:v>151.60000000000002</c:v>
                </c:pt>
                <c:pt idx="12">
                  <c:v>162.60000000000002</c:v>
                </c:pt>
                <c:pt idx="13">
                  <c:v>173.60000000000002</c:v>
                </c:pt>
                <c:pt idx="14">
                  <c:v>183.60000000000002</c:v>
                </c:pt>
                <c:pt idx="15">
                  <c:v>193.60000000000002</c:v>
                </c:pt>
                <c:pt idx="16">
                  <c:v>203.60000000000002</c:v>
                </c:pt>
                <c:pt idx="17">
                  <c:v>212.6</c:v>
                </c:pt>
                <c:pt idx="18">
                  <c:v>222.6</c:v>
                </c:pt>
                <c:pt idx="19">
                  <c:v>230.59999999999997</c:v>
                </c:pt>
                <c:pt idx="20">
                  <c:v>238.59999999999997</c:v>
                </c:pt>
                <c:pt idx="21">
                  <c:v>246.59999999999994</c:v>
                </c:pt>
                <c:pt idx="22">
                  <c:v>253.59999999999994</c:v>
                </c:pt>
                <c:pt idx="23">
                  <c:v>260.59999999999991</c:v>
                </c:pt>
                <c:pt idx="24">
                  <c:v>266.59999999999991</c:v>
                </c:pt>
                <c:pt idx="25">
                  <c:v>271.59999999999991</c:v>
                </c:pt>
                <c:pt idx="26">
                  <c:v>276.59999999999991</c:v>
                </c:pt>
                <c:pt idx="27">
                  <c:v>280.59999999999991</c:v>
                </c:pt>
                <c:pt idx="28">
                  <c:v>284.59999999999991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'Table &amp;Graph'!$G$1</c:f>
              <c:strCache>
                <c:ptCount val="1"/>
                <c:pt idx="0">
                  <c:v>-5SD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diamond"/>
            <c:size val="3"/>
            <c:spPr>
              <a:solidFill>
                <a:schemeClr val="tx1"/>
              </a:solidFill>
            </c:spPr>
          </c:marker>
          <c:cat>
            <c:numRef>
              <c:f>'Table &amp;Graph'!$A$2:$A$30</c:f>
              <c:numCache>
                <c:formatCode>General</c:formatCode>
                <c:ptCount val="29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</c:numCache>
            </c:numRef>
          </c:cat>
          <c:val>
            <c:numRef>
              <c:f>'Table &amp;Graph'!$G$2:$G$30</c:f>
              <c:numCache>
                <c:formatCode>0</c:formatCode>
                <c:ptCount val="29"/>
                <c:pt idx="0">
                  <c:v>1.9999999999999947</c:v>
                </c:pt>
                <c:pt idx="1">
                  <c:v>15.000000000000002</c:v>
                </c:pt>
                <c:pt idx="2">
                  <c:v>28.000000000000007</c:v>
                </c:pt>
                <c:pt idx="3">
                  <c:v>40.000000000000014</c:v>
                </c:pt>
                <c:pt idx="4">
                  <c:v>53.000000000000021</c:v>
                </c:pt>
                <c:pt idx="5">
                  <c:v>65.000000000000028</c:v>
                </c:pt>
                <c:pt idx="6">
                  <c:v>78.000000000000028</c:v>
                </c:pt>
                <c:pt idx="7">
                  <c:v>90.000000000000028</c:v>
                </c:pt>
                <c:pt idx="8">
                  <c:v>102.00000000000003</c:v>
                </c:pt>
                <c:pt idx="9">
                  <c:v>114.00000000000003</c:v>
                </c:pt>
                <c:pt idx="10">
                  <c:v>125.00000000000003</c:v>
                </c:pt>
                <c:pt idx="11">
                  <c:v>137.00000000000003</c:v>
                </c:pt>
                <c:pt idx="12">
                  <c:v>148.00000000000003</c:v>
                </c:pt>
                <c:pt idx="13">
                  <c:v>159.00000000000003</c:v>
                </c:pt>
                <c:pt idx="14">
                  <c:v>169.00000000000003</c:v>
                </c:pt>
                <c:pt idx="15">
                  <c:v>179.00000000000003</c:v>
                </c:pt>
                <c:pt idx="16">
                  <c:v>189.00000000000003</c:v>
                </c:pt>
                <c:pt idx="17">
                  <c:v>198</c:v>
                </c:pt>
                <c:pt idx="18">
                  <c:v>208</c:v>
                </c:pt>
                <c:pt idx="19">
                  <c:v>215.99999999999997</c:v>
                </c:pt>
                <c:pt idx="20">
                  <c:v>223.99999999999997</c:v>
                </c:pt>
                <c:pt idx="21">
                  <c:v>231.99999999999994</c:v>
                </c:pt>
                <c:pt idx="22">
                  <c:v>238.99999999999994</c:v>
                </c:pt>
                <c:pt idx="23">
                  <c:v>245.99999999999991</c:v>
                </c:pt>
                <c:pt idx="24">
                  <c:v>251.99999999999991</c:v>
                </c:pt>
                <c:pt idx="25">
                  <c:v>256.99999999999989</c:v>
                </c:pt>
                <c:pt idx="26">
                  <c:v>261.99999999999989</c:v>
                </c:pt>
                <c:pt idx="27">
                  <c:v>265.99999999999989</c:v>
                </c:pt>
                <c:pt idx="28">
                  <c:v>269.99999999999989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736696"/>
        <c:axId val="146737480"/>
      </c:lineChart>
      <c:catAx>
        <c:axId val="146736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chemeClr val="accent1"/>
            </a:solidFill>
          </a:ln>
        </c:spPr>
        <c:crossAx val="146737480"/>
        <c:crosses val="autoZero"/>
        <c:auto val="1"/>
        <c:lblAlgn val="ctr"/>
        <c:lblOffset val="100"/>
        <c:noMultiLvlLbl val="0"/>
      </c:catAx>
      <c:valAx>
        <c:axId val="146737480"/>
        <c:scaling>
          <c:orientation val="minMax"/>
          <c:max val="360"/>
        </c:scaling>
        <c:delete val="0"/>
        <c:axPos val="l"/>
        <c:majorGridlines>
          <c:spPr>
            <a:ln>
              <a:solidFill>
                <a:schemeClr val="accent1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HC in mm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146736696"/>
        <c:crosses val="autoZero"/>
        <c:crossBetween val="between"/>
        <c:majorUnit val="20"/>
        <c:minorUnit val="10"/>
      </c:valAx>
    </c:plotArea>
    <c:legend>
      <c:legendPos val="r"/>
      <c:layout>
        <c:manualLayout>
          <c:xMode val="edge"/>
          <c:yMode val="edge"/>
          <c:x val="0.86094203723599672"/>
          <c:y val="0.1096306678942619"/>
          <c:w val="0.1038712263985109"/>
          <c:h val="0.21874098198458178"/>
        </c:manualLayout>
      </c:layout>
      <c:overlay val="0"/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</xdr:colOff>
      <xdr:row>0</xdr:row>
      <xdr:rowOff>0</xdr:rowOff>
    </xdr:from>
    <xdr:to>
      <xdr:col>17</xdr:col>
      <xdr:colOff>28575</xdr:colOff>
      <xdr:row>30</xdr:row>
      <xdr:rowOff>19050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5" Type="http://schemas.openxmlformats.org/officeDocument/2006/relationships/revisionLog" Target="revisionLog2.xml"/><Relationship Id="rId4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2A7727F4-5484-4D33-BAB6-1A655708A2F2}" diskRevisions="1" revisionId="62" version="3">
  <header guid="{E4797717-76AC-4AC6-8638-E73DABE624D4}" dateTime="2020-08-27T17:20:28" maxSheetId="3" userName="ISRAEL" r:id="rId4" minRId="43" maxRId="61">
    <sheetIdMap count="2">
      <sheetId val="2"/>
      <sheetId val="1"/>
    </sheetIdMap>
  </header>
  <header guid="{2A7727F4-5484-4D33-BAB6-1A655708A2F2}" dateTime="2020-08-27T17:49:14" maxSheetId="3" userName="ISRAEL" r:id="rId5">
    <sheetIdMap count="2">
      <sheetId val="2"/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3" sId="2">
    <oc r="A7">
      <v>24</v>
    </oc>
    <nc r="A7">
      <v>27</v>
    </nc>
  </rcc>
  <rcc rId="44" sId="2">
    <oc r="D7">
      <v>162</v>
    </oc>
    <nc r="D7">
      <v>200</v>
    </nc>
  </rcc>
  <rrc rId="45" sId="2" ref="A4:XFD4" action="insertRow">
    <undo index="0" exp="area" ref3D="1" dr="$C$1:$C$1048576" dn="Z_8C31E67E_A1BE_42E7_AA91_E294C2C99A62_.wvu.Cols" sId="2"/>
  </rrc>
  <rcc rId="46" sId="2" xfDxf="1" dxf="1">
    <nc r="A4" t="inlineStr">
      <is>
        <t>מחשבון סטיות תקן  של היקף ראש</t>
      </is>
    </nc>
    <ndxf>
      <font>
        <color rgb="FF006100"/>
      </font>
      <fill>
        <patternFill patternType="solid">
          <bgColor rgb="FFC6EFCE"/>
        </patternFill>
      </fill>
    </ndxf>
  </rcc>
  <rfmt sheetId="2" sqref="A4">
    <dxf>
      <alignment wrapText="1" readingOrder="0"/>
    </dxf>
  </rfmt>
  <rfmt sheetId="2" sqref="A4:G4">
    <dxf>
      <alignment horizontal="center" readingOrder="0"/>
    </dxf>
  </rfmt>
  <rfmt sheetId="2" sqref="A4:G4">
    <dxf>
      <protection locked="0"/>
    </dxf>
  </rfmt>
  <rfmt sheetId="2" sqref="A4:G4">
    <dxf>
      <protection locked="1"/>
    </dxf>
  </rfmt>
  <rcc rId="47" sId="2" odxf="1" dxf="1">
    <nc r="D4" t="inlineStr">
      <is>
        <t>מחשבון סטיות תקן  של היקף ראש</t>
      </is>
    </nc>
    <odxf>
      <font>
        <sz val="14"/>
        <color rgb="FF006100"/>
      </font>
      <alignment wrapText="0" readingOrder="0"/>
    </odxf>
    <ndxf>
      <font>
        <sz val="14"/>
        <color rgb="FF006100"/>
      </font>
      <alignment wrapText="1" readingOrder="0"/>
    </ndxf>
  </rcc>
  <rfmt sheetId="2" sqref="A4:G4">
    <dxf>
      <alignment wrapText="1" readingOrder="0"/>
    </dxf>
  </rfmt>
  <rrc rId="48" sId="2" ref="A5:XFD5" action="insertRow">
    <undo index="0" exp="area" ref3D="1" dr="$C$1:$C$1048576" dn="Z_8C31E67E_A1BE_42E7_AA91_E294C2C99A62_.wvu.Cols" sId="2"/>
  </rrc>
  <rcc rId="49" sId="2" xfDxf="1" dxf="1">
    <nc r="G12" t="inlineStr">
      <is>
        <t>הנחיות לשימוש (ע"פ נייר העמדה 31):</t>
      </is>
    </nc>
  </rcc>
  <rfmt sheetId="2" xfDxf="1" sqref="G13" start="0" length="0"/>
  <rcc rId="50" sId="2" xfDxf="1" dxf="1">
    <nc r="G14" t="inlineStr">
      <is>
        <t>את היקף הראש יש לחשב לפי הנוסחה:</t>
      </is>
    </nc>
  </rcc>
  <rfmt sheetId="2" xfDxf="1" sqref="G15" start="0" length="0"/>
  <rcc rId="51" sId="2" xfDxf="1" dxf="1">
    <nc r="G16" t="inlineStr">
      <is>
        <t>(HC= 1.62 x (BPD + OFD</t>
      </is>
    </nc>
  </rcc>
  <rfmt sheetId="2" xfDxf="1" sqref="G17" start="0" length="0"/>
  <rcc rId="52" sId="2" xfDxf="1" dxf="1">
    <nc r="G18" t="inlineStr">
      <is>
        <t>כאשר BPD נמדד outer-inner ואילו  OFD נמדד מאמצע העצם הקדמית לאמצע העצם האחורית (ולא בגבול החיצוני של העצם)</t>
      </is>
    </nc>
  </rcc>
  <rfmt sheetId="2" xfDxf="1" sqref="G20" start="0" length="0"/>
  <rcc rId="53" sId="2" xfDxf="1" dxf="1">
    <nc r="G20" t="inlineStr">
      <is>
        <t>לחילופין ניתן למדוד את ההיקף ע"י אליפסה</t>
      </is>
    </nc>
  </rcc>
  <rfmt sheetId="2" xfDxf="1" sqref="G22" start="0" length="0"/>
  <rcc rId="54" sId="2" xfDxf="1" dxf="1">
    <nc r="G22" t="inlineStr">
      <is>
        <t xml:space="preserve"> המחשבון מבוסס על הטבלאות של צ'רבנק וחב' המופיעות  בספר של רומרו וחב' (ר' למטה).</t>
      </is>
    </nc>
  </rcc>
  <rfmt sheetId="2" xfDxf="1" sqref="G24" start="0" length="0"/>
  <rcc rId="55" sId="2" xfDxf="1" dxf="1">
    <nc r="G24" t="inlineStr">
      <is>
        <t xml:space="preserve">טבלאות אלו מומלצות לשימוש בנייר עמדה 31 </t>
      </is>
    </nc>
  </rcc>
  <rcc rId="56" sId="2" xfDxf="1" dxf="1">
    <nc r="G25" t="inlineStr">
      <is>
        <t>(ניהול הריון בחשד למיקרוצפלוס).</t>
      </is>
    </nc>
  </rcc>
  <rfmt sheetId="2" xfDxf="1" sqref="G27" start="0" length="0"/>
  <rcc rId="57" sId="2" xfDxf="1" dxf="1">
    <nc r="G27" t="inlineStr">
      <is>
        <t xml:space="preserve">המחשבון באדיבותו של פרופ' יובל ירון </t>
      </is>
    </nc>
  </rcc>
  <rfmt sheetId="2" sqref="F12:G27">
    <dxf>
      <alignment horizontal="right" readingOrder="0"/>
    </dxf>
  </rfmt>
  <rfmt sheetId="2" sqref="E12:G12" start="0" length="2147483647">
    <dxf>
      <font>
        <b/>
      </font>
    </dxf>
  </rfmt>
  <rfmt sheetId="2" sqref="E12:G12" start="0" length="2147483647">
    <dxf>
      <font>
        <color rgb="FFFF0000"/>
      </font>
    </dxf>
  </rfmt>
  <rfmt sheetId="2" sqref="E14:G27" start="0" length="2147483647">
    <dxf>
      <font>
        <sz val="10"/>
      </font>
    </dxf>
  </rfmt>
  <rfmt sheetId="2" sqref="E14:G27" start="0" length="2147483647">
    <dxf>
      <font>
        <sz val="9"/>
      </font>
    </dxf>
  </rfmt>
  <rcc rId="58" sId="2">
    <nc r="G18" t="inlineStr">
      <is>
        <t xml:space="preserve">כאשר BPD נמדד outer-inner ואילו  OFD נמדד מאמצע העצם הקדמית לאמצע העצם האחורית </t>
      </is>
    </nc>
  </rcc>
  <rrc rId="59" sId="2" ref="A19:XFD19" action="insertRow">
    <undo index="0" exp="area" ref3D="1" dr="$C$1:$C$1048576" dn="Z_8C31E67E_A1BE_42E7_AA91_E294C2C99A62_.wvu.Cols" sId="2"/>
  </rrc>
  <rcc rId="60" sId="2" xfDxf="1" dxf="1">
    <nc r="G19" t="inlineStr">
      <is>
        <t>(ולא בגבול החיצוני של העצם)</t>
      </is>
    </nc>
    <ndxf>
      <font>
        <sz val="9"/>
      </font>
      <alignment horizontal="right" readingOrder="0"/>
    </ndxf>
  </rcc>
  <rcc rId="61" sId="2">
    <nc r="G23" t="inlineStr">
      <is>
        <t xml:space="preserve"> המחשבון מבוסס על הטבלאות של צ'רבנק וחב' המופיעות  בספר של רומרו וחב' (ר' למטה)</t>
      </is>
    </nc>
  </rcc>
  <rdn rId="0" localSheetId="2" customView="1" name="Z_6DFD81E4_1CDC_46E7_B4C9_8B03DB3F9AED_.wvu.Cols" hidden="1" oldHidden="1">
    <formula>'Calculate HC SD'!$C:$C</formula>
  </rdn>
  <rcv guid="{6DFD81E4-1CDC-46E7-B4C9-8B03DB3F9AED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D4" start="0" length="2147483647">
    <dxf>
      <font>
        <color rgb="FFFF0000"/>
      </font>
    </dxf>
  </rfmt>
  <rfmt sheetId="2" sqref="D4" start="0" length="2147483647">
    <dxf>
      <font>
        <b/>
      </font>
    </dxf>
  </rfmt>
  <rfmt sheetId="2" sqref="F28:G28" start="0" length="2147483647">
    <dxf>
      <font>
        <color rgb="FF00B050"/>
      </font>
    </dxf>
  </rfmt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topLeftCell="A7" workbookViewId="0">
      <selection activeCell="L20" sqref="L20"/>
    </sheetView>
  </sheetViews>
  <sheetFormatPr defaultRowHeight="13.8" x14ac:dyDescent="0.25"/>
  <cols>
    <col min="1" max="1" width="10.5" style="3" customWidth="1"/>
    <col min="2" max="2" width="9.19921875" customWidth="1"/>
    <col min="3" max="3" width="10" style="3" hidden="1" customWidth="1"/>
    <col min="4" max="4" width="12.59765625" customWidth="1"/>
    <col min="5" max="5" width="13.8984375" customWidth="1"/>
    <col min="6" max="6" width="10.3984375" customWidth="1"/>
    <col min="7" max="7" width="11.8984375" customWidth="1"/>
  </cols>
  <sheetData>
    <row r="1" spans="1:7" ht="23.25" customHeight="1" x14ac:dyDescent="0.35">
      <c r="A1" s="10" t="s">
        <v>15</v>
      </c>
      <c r="B1" s="9"/>
      <c r="C1" s="8"/>
      <c r="D1" s="9"/>
      <c r="E1" s="9"/>
      <c r="F1" s="9"/>
      <c r="G1" s="9"/>
    </row>
    <row r="2" spans="1:7" s="15" customFormat="1" ht="24.75" customHeight="1" x14ac:dyDescent="0.45">
      <c r="A2" s="14" t="s">
        <v>12</v>
      </c>
      <c r="B2" s="14"/>
      <c r="C2" s="14"/>
      <c r="D2" s="14"/>
      <c r="E2" s="14"/>
      <c r="F2" s="9"/>
      <c r="G2" s="9"/>
    </row>
    <row r="3" spans="1:7" s="16" customFormat="1" ht="17.399999999999999" x14ac:dyDescent="0.3">
      <c r="A3" s="12" t="s">
        <v>16</v>
      </c>
      <c r="B3" s="13"/>
      <c r="C3" s="13"/>
      <c r="D3" s="13"/>
      <c r="E3" s="13"/>
      <c r="F3" s="9"/>
      <c r="G3" s="9"/>
    </row>
    <row r="4" spans="1:7" s="16" customFormat="1" ht="42" x14ac:dyDescent="0.3">
      <c r="A4" s="23"/>
      <c r="B4" s="24"/>
      <c r="C4" s="24"/>
      <c r="D4" s="31" t="s">
        <v>17</v>
      </c>
      <c r="E4" s="24"/>
      <c r="F4" s="25"/>
      <c r="G4" s="25"/>
    </row>
    <row r="5" spans="1:7" s="16" customFormat="1" ht="17.399999999999999" x14ac:dyDescent="0.3">
      <c r="A5" s="23"/>
      <c r="B5" s="24"/>
      <c r="C5" s="24"/>
      <c r="D5" s="23"/>
      <c r="E5" s="24"/>
      <c r="F5" s="25"/>
      <c r="G5" s="25"/>
    </row>
    <row r="6" spans="1:7" ht="14.4" thickBot="1" x14ac:dyDescent="0.3"/>
    <row r="7" spans="1:7" s="2" customFormat="1" ht="41.25" customHeight="1" thickTop="1" thickBot="1" x14ac:dyDescent="0.3">
      <c r="A7" s="17" t="s">
        <v>7</v>
      </c>
      <c r="B7" s="18"/>
      <c r="C7" s="18"/>
      <c r="D7" s="19" t="s">
        <v>13</v>
      </c>
      <c r="E7" s="19" t="s">
        <v>14</v>
      </c>
      <c r="F7" s="19" t="s">
        <v>3</v>
      </c>
      <c r="G7" s="18" t="s">
        <v>11</v>
      </c>
    </row>
    <row r="8" spans="1:7" ht="21" customHeight="1" thickTop="1" x14ac:dyDescent="0.3">
      <c r="A8" s="11" t="s">
        <v>8</v>
      </c>
      <c r="B8" s="11" t="s">
        <v>9</v>
      </c>
      <c r="C8" s="11"/>
      <c r="D8" s="11" t="s">
        <v>10</v>
      </c>
      <c r="G8" s="5"/>
    </row>
    <row r="9" spans="1:7" s="6" customFormat="1" ht="28.2" x14ac:dyDescent="0.5">
      <c r="A9" s="21">
        <v>27</v>
      </c>
      <c r="B9" s="21">
        <v>0</v>
      </c>
      <c r="C9" s="22">
        <f>A9+B9/7</f>
        <v>27</v>
      </c>
      <c r="D9" s="21">
        <v>200</v>
      </c>
      <c r="E9" s="20">
        <f>-0.0039*(C9-11)^3+0.0072*(C9-11)^2+12.757*(C9-11)+62.417</f>
        <v>252.39779999999999</v>
      </c>
      <c r="F9" s="20">
        <f>-0.0039*(C9-11)^3+0.0072*(C9-11)^2+12.757*(C9-11)+62.417-(14.6)*3</f>
        <v>208.59780000000001</v>
      </c>
      <c r="G9" s="7">
        <f>(D9-(-0.0039*(C9-11)^3+0.0072*(C9-11)^2+12.757*(C9-11)+62.417))/14.6</f>
        <v>-3.5888904109589035</v>
      </c>
    </row>
    <row r="10" spans="1:7" ht="24" customHeight="1" x14ac:dyDescent="0.25">
      <c r="C10" s="4"/>
    </row>
    <row r="11" spans="1:7" x14ac:dyDescent="0.25">
      <c r="C11" s="4"/>
    </row>
    <row r="12" spans="1:7" x14ac:dyDescent="0.25">
      <c r="C12" s="4"/>
      <c r="E12" s="27"/>
      <c r="F12" s="28"/>
      <c r="G12" s="28" t="s">
        <v>18</v>
      </c>
    </row>
    <row r="13" spans="1:7" x14ac:dyDescent="0.25">
      <c r="C13" s="4"/>
      <c r="F13" s="26"/>
      <c r="G13" s="26"/>
    </row>
    <row r="14" spans="1:7" x14ac:dyDescent="0.25">
      <c r="C14" s="4"/>
      <c r="E14" s="29"/>
      <c r="F14" s="30"/>
      <c r="G14" s="30" t="s">
        <v>19</v>
      </c>
    </row>
    <row r="15" spans="1:7" x14ac:dyDescent="0.25">
      <c r="C15" s="4"/>
      <c r="E15" s="29"/>
      <c r="F15" s="30"/>
      <c r="G15" s="30"/>
    </row>
    <row r="16" spans="1:7" x14ac:dyDescent="0.25">
      <c r="C16" s="4"/>
      <c r="E16" s="29"/>
      <c r="F16" s="30"/>
      <c r="G16" s="30" t="s">
        <v>20</v>
      </c>
    </row>
    <row r="17" spans="3:7" x14ac:dyDescent="0.25">
      <c r="C17" s="4"/>
      <c r="E17" s="29"/>
      <c r="F17" s="30"/>
      <c r="G17" s="30"/>
    </row>
    <row r="18" spans="3:7" x14ac:dyDescent="0.25">
      <c r="C18" s="4"/>
      <c r="E18" s="29"/>
      <c r="F18" s="30"/>
      <c r="G18" s="30" t="s">
        <v>25</v>
      </c>
    </row>
    <row r="19" spans="3:7" x14ac:dyDescent="0.25">
      <c r="C19" s="4"/>
      <c r="E19" s="29"/>
      <c r="F19" s="30"/>
      <c r="G19" s="30" t="s">
        <v>26</v>
      </c>
    </row>
    <row r="20" spans="3:7" x14ac:dyDescent="0.25">
      <c r="C20" s="4"/>
      <c r="E20" s="29"/>
      <c r="F20" s="30"/>
      <c r="G20" s="30"/>
    </row>
    <row r="21" spans="3:7" x14ac:dyDescent="0.25">
      <c r="C21" s="4"/>
      <c r="E21" s="29"/>
      <c r="F21" s="30"/>
      <c r="G21" s="30" t="s">
        <v>21</v>
      </c>
    </row>
    <row r="22" spans="3:7" x14ac:dyDescent="0.25">
      <c r="C22" s="4"/>
      <c r="E22" s="29"/>
      <c r="F22" s="30"/>
      <c r="G22" s="30"/>
    </row>
    <row r="23" spans="3:7" x14ac:dyDescent="0.25">
      <c r="C23" s="4"/>
      <c r="E23" s="29"/>
      <c r="F23" s="30"/>
      <c r="G23" s="30" t="s">
        <v>27</v>
      </c>
    </row>
    <row r="24" spans="3:7" x14ac:dyDescent="0.25">
      <c r="C24" s="4"/>
      <c r="E24" s="29"/>
      <c r="F24" s="30"/>
      <c r="G24" s="30"/>
    </row>
    <row r="25" spans="3:7" x14ac:dyDescent="0.25">
      <c r="C25" s="4"/>
      <c r="E25" s="29"/>
      <c r="F25" s="30"/>
      <c r="G25" s="30" t="s">
        <v>22</v>
      </c>
    </row>
    <row r="26" spans="3:7" x14ac:dyDescent="0.25">
      <c r="C26" s="4"/>
      <c r="E26" s="29"/>
      <c r="F26" s="30"/>
      <c r="G26" s="30" t="s">
        <v>23</v>
      </c>
    </row>
    <row r="27" spans="3:7" x14ac:dyDescent="0.25">
      <c r="C27" s="4"/>
      <c r="E27" s="29"/>
      <c r="F27" s="30"/>
      <c r="G27" s="30"/>
    </row>
    <row r="28" spans="3:7" x14ac:dyDescent="0.25">
      <c r="C28" s="4"/>
      <c r="E28" s="29"/>
      <c r="F28" s="32"/>
      <c r="G28" s="32" t="s">
        <v>24</v>
      </c>
    </row>
    <row r="29" spans="3:7" x14ac:dyDescent="0.25">
      <c r="C29" s="4"/>
    </row>
    <row r="30" spans="3:7" x14ac:dyDescent="0.25">
      <c r="C30" s="4"/>
    </row>
    <row r="31" spans="3:7" x14ac:dyDescent="0.25">
      <c r="C31" s="4"/>
    </row>
    <row r="32" spans="3:7" x14ac:dyDescent="0.25">
      <c r="C32" s="4"/>
    </row>
    <row r="33" spans="3:3" x14ac:dyDescent="0.25">
      <c r="C33" s="4"/>
    </row>
    <row r="34" spans="3:3" x14ac:dyDescent="0.25">
      <c r="C34" s="4"/>
    </row>
    <row r="35" spans="3:3" x14ac:dyDescent="0.25">
      <c r="C35" s="4"/>
    </row>
    <row r="36" spans="3:3" x14ac:dyDescent="0.25">
      <c r="C36" s="4"/>
    </row>
    <row r="37" spans="3:3" x14ac:dyDescent="0.25">
      <c r="C37" s="4"/>
    </row>
  </sheetData>
  <customSheetViews>
    <customSheetView guid="{6DFD81E4-1CDC-46E7-B4C9-8B03DB3F9AED}" hiddenColumns="1">
      <selection activeCell="G25" sqref="G25"/>
      <pageMargins left="0.7" right="0.7" top="0.75" bottom="0.75" header="0.3" footer="0.3"/>
      <pageSetup paperSize="9" orientation="portrait" verticalDpi="0" r:id="rId1"/>
    </customSheetView>
    <customSheetView guid="{8C31E67E-A1BE-42E7-AA91-E294C2C99A62}" hiddenColumns="1">
      <selection activeCell="B3" sqref="B3"/>
      <pageMargins left="0.7" right="0.7" top="0.75" bottom="0.75" header="0.3" footer="0.3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I37" sqref="I37"/>
    </sheetView>
  </sheetViews>
  <sheetFormatPr defaultRowHeight="13.8" x14ac:dyDescent="0.25"/>
  <sheetData>
    <row r="1" spans="1:7" s="2" customFormat="1" x14ac:dyDescent="0.25">
      <c r="A1" s="2" t="s">
        <v>0</v>
      </c>
      <c r="B1" s="2" t="s">
        <v>6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</row>
    <row r="2" spans="1:7" x14ac:dyDescent="0.25">
      <c r="A2">
        <v>12</v>
      </c>
      <c r="B2">
        <v>75</v>
      </c>
      <c r="C2" s="1">
        <f>B2-14.6</f>
        <v>60.4</v>
      </c>
      <c r="D2" s="1">
        <f t="shared" ref="D2:G2" si="0">C2-14.6</f>
        <v>45.8</v>
      </c>
      <c r="E2" s="1">
        <f t="shared" si="0"/>
        <v>31.199999999999996</v>
      </c>
      <c r="F2" s="1">
        <f t="shared" si="0"/>
        <v>16.599999999999994</v>
      </c>
      <c r="G2" s="1">
        <f t="shared" si="0"/>
        <v>1.9999999999999947</v>
      </c>
    </row>
    <row r="3" spans="1:7" x14ac:dyDescent="0.25">
      <c r="A3">
        <f t="shared" ref="A3:A30" si="1">A2+1</f>
        <v>13</v>
      </c>
      <c r="B3">
        <v>88</v>
      </c>
      <c r="C3" s="1">
        <f t="shared" ref="C3:G30" si="2">B3-14.6</f>
        <v>73.400000000000006</v>
      </c>
      <c r="D3" s="1">
        <f t="shared" si="2"/>
        <v>58.800000000000004</v>
      </c>
      <c r="E3" s="1">
        <f t="shared" si="2"/>
        <v>44.2</v>
      </c>
      <c r="F3" s="1">
        <f t="shared" si="2"/>
        <v>29.6</v>
      </c>
      <c r="G3" s="1">
        <f t="shared" si="2"/>
        <v>15.000000000000002</v>
      </c>
    </row>
    <row r="4" spans="1:7" x14ac:dyDescent="0.25">
      <c r="A4">
        <f t="shared" si="1"/>
        <v>14</v>
      </c>
      <c r="B4">
        <v>101</v>
      </c>
      <c r="C4" s="1">
        <f t="shared" si="2"/>
        <v>86.4</v>
      </c>
      <c r="D4" s="1">
        <f t="shared" si="2"/>
        <v>71.800000000000011</v>
      </c>
      <c r="E4" s="1">
        <f t="shared" si="2"/>
        <v>57.20000000000001</v>
      </c>
      <c r="F4" s="1">
        <f t="shared" si="2"/>
        <v>42.600000000000009</v>
      </c>
      <c r="G4" s="1">
        <f t="shared" si="2"/>
        <v>28.000000000000007</v>
      </c>
    </row>
    <row r="5" spans="1:7" x14ac:dyDescent="0.25">
      <c r="A5">
        <f t="shared" si="1"/>
        <v>15</v>
      </c>
      <c r="B5">
        <v>113</v>
      </c>
      <c r="C5" s="1">
        <f t="shared" si="2"/>
        <v>98.4</v>
      </c>
      <c r="D5" s="1">
        <f t="shared" si="2"/>
        <v>83.800000000000011</v>
      </c>
      <c r="E5" s="1">
        <f t="shared" si="2"/>
        <v>69.200000000000017</v>
      </c>
      <c r="F5" s="1">
        <f t="shared" si="2"/>
        <v>54.600000000000016</v>
      </c>
      <c r="G5" s="1">
        <f t="shared" si="2"/>
        <v>40.000000000000014</v>
      </c>
    </row>
    <row r="6" spans="1:7" x14ac:dyDescent="0.25">
      <c r="A6">
        <f t="shared" si="1"/>
        <v>16</v>
      </c>
      <c r="B6">
        <v>126</v>
      </c>
      <c r="C6" s="1">
        <f t="shared" si="2"/>
        <v>111.4</v>
      </c>
      <c r="D6" s="1">
        <f t="shared" si="2"/>
        <v>96.800000000000011</v>
      </c>
      <c r="E6" s="1">
        <f t="shared" si="2"/>
        <v>82.200000000000017</v>
      </c>
      <c r="F6" s="1">
        <f t="shared" si="2"/>
        <v>67.600000000000023</v>
      </c>
      <c r="G6" s="1">
        <f t="shared" si="2"/>
        <v>53.000000000000021</v>
      </c>
    </row>
    <row r="7" spans="1:7" x14ac:dyDescent="0.25">
      <c r="A7">
        <f t="shared" si="1"/>
        <v>17</v>
      </c>
      <c r="B7">
        <v>138</v>
      </c>
      <c r="C7" s="1">
        <f t="shared" si="2"/>
        <v>123.4</v>
      </c>
      <c r="D7" s="1">
        <f t="shared" si="2"/>
        <v>108.80000000000001</v>
      </c>
      <c r="E7" s="1">
        <f t="shared" si="2"/>
        <v>94.200000000000017</v>
      </c>
      <c r="F7" s="1">
        <f t="shared" si="2"/>
        <v>79.600000000000023</v>
      </c>
      <c r="G7" s="1">
        <f t="shared" si="2"/>
        <v>65.000000000000028</v>
      </c>
    </row>
    <row r="8" spans="1:7" x14ac:dyDescent="0.25">
      <c r="A8">
        <f t="shared" si="1"/>
        <v>18</v>
      </c>
      <c r="B8">
        <v>151</v>
      </c>
      <c r="C8" s="1">
        <f t="shared" si="2"/>
        <v>136.4</v>
      </c>
      <c r="D8" s="1">
        <f t="shared" si="2"/>
        <v>121.80000000000001</v>
      </c>
      <c r="E8" s="1">
        <f t="shared" si="2"/>
        <v>107.20000000000002</v>
      </c>
      <c r="F8" s="1">
        <f t="shared" si="2"/>
        <v>92.600000000000023</v>
      </c>
      <c r="G8" s="1">
        <f t="shared" si="2"/>
        <v>78.000000000000028</v>
      </c>
    </row>
    <row r="9" spans="1:7" x14ac:dyDescent="0.25">
      <c r="A9">
        <f t="shared" si="1"/>
        <v>19</v>
      </c>
      <c r="B9">
        <v>163</v>
      </c>
      <c r="C9" s="1">
        <f t="shared" si="2"/>
        <v>148.4</v>
      </c>
      <c r="D9" s="1">
        <f t="shared" si="2"/>
        <v>133.80000000000001</v>
      </c>
      <c r="E9" s="1">
        <f t="shared" si="2"/>
        <v>119.20000000000002</v>
      </c>
      <c r="F9" s="1">
        <f t="shared" si="2"/>
        <v>104.60000000000002</v>
      </c>
      <c r="G9" s="1">
        <f t="shared" si="2"/>
        <v>90.000000000000028</v>
      </c>
    </row>
    <row r="10" spans="1:7" x14ac:dyDescent="0.25">
      <c r="A10">
        <f t="shared" si="1"/>
        <v>20</v>
      </c>
      <c r="B10">
        <v>175</v>
      </c>
      <c r="C10" s="1">
        <f t="shared" si="2"/>
        <v>160.4</v>
      </c>
      <c r="D10" s="1">
        <f t="shared" si="2"/>
        <v>145.80000000000001</v>
      </c>
      <c r="E10" s="1">
        <f t="shared" si="2"/>
        <v>131.20000000000002</v>
      </c>
      <c r="F10" s="1">
        <f t="shared" si="2"/>
        <v>116.60000000000002</v>
      </c>
      <c r="G10" s="1">
        <f t="shared" si="2"/>
        <v>102.00000000000003</v>
      </c>
    </row>
    <row r="11" spans="1:7" x14ac:dyDescent="0.25">
      <c r="A11">
        <f t="shared" si="1"/>
        <v>21</v>
      </c>
      <c r="B11">
        <v>187</v>
      </c>
      <c r="C11" s="1">
        <f t="shared" si="2"/>
        <v>172.4</v>
      </c>
      <c r="D11" s="1">
        <f t="shared" si="2"/>
        <v>157.80000000000001</v>
      </c>
      <c r="E11" s="1">
        <f t="shared" si="2"/>
        <v>143.20000000000002</v>
      </c>
      <c r="F11" s="1">
        <f t="shared" si="2"/>
        <v>128.60000000000002</v>
      </c>
      <c r="G11" s="1">
        <f t="shared" si="2"/>
        <v>114.00000000000003</v>
      </c>
    </row>
    <row r="12" spans="1:7" x14ac:dyDescent="0.25">
      <c r="A12">
        <f t="shared" si="1"/>
        <v>22</v>
      </c>
      <c r="B12">
        <v>198</v>
      </c>
      <c r="C12" s="1">
        <f t="shared" si="2"/>
        <v>183.4</v>
      </c>
      <c r="D12" s="1">
        <f t="shared" si="2"/>
        <v>168.8</v>
      </c>
      <c r="E12" s="1">
        <f t="shared" si="2"/>
        <v>154.20000000000002</v>
      </c>
      <c r="F12" s="1">
        <f t="shared" si="2"/>
        <v>139.60000000000002</v>
      </c>
      <c r="G12" s="1">
        <f t="shared" si="2"/>
        <v>125.00000000000003</v>
      </c>
    </row>
    <row r="13" spans="1:7" x14ac:dyDescent="0.25">
      <c r="A13">
        <f t="shared" si="1"/>
        <v>23</v>
      </c>
      <c r="B13">
        <v>210</v>
      </c>
      <c r="C13" s="1">
        <f t="shared" si="2"/>
        <v>195.4</v>
      </c>
      <c r="D13" s="1">
        <f t="shared" si="2"/>
        <v>180.8</v>
      </c>
      <c r="E13" s="1">
        <f t="shared" si="2"/>
        <v>166.20000000000002</v>
      </c>
      <c r="F13" s="1">
        <f t="shared" si="2"/>
        <v>151.60000000000002</v>
      </c>
      <c r="G13" s="1">
        <f t="shared" si="2"/>
        <v>137.00000000000003</v>
      </c>
    </row>
    <row r="14" spans="1:7" x14ac:dyDescent="0.25">
      <c r="A14">
        <f t="shared" si="1"/>
        <v>24</v>
      </c>
      <c r="B14">
        <v>221</v>
      </c>
      <c r="C14" s="1">
        <f t="shared" si="2"/>
        <v>206.4</v>
      </c>
      <c r="D14" s="1">
        <f t="shared" si="2"/>
        <v>191.8</v>
      </c>
      <c r="E14" s="1">
        <f t="shared" si="2"/>
        <v>177.20000000000002</v>
      </c>
      <c r="F14" s="1">
        <f t="shared" si="2"/>
        <v>162.60000000000002</v>
      </c>
      <c r="G14" s="1">
        <f t="shared" si="2"/>
        <v>148.00000000000003</v>
      </c>
    </row>
    <row r="15" spans="1:7" x14ac:dyDescent="0.25">
      <c r="A15">
        <f t="shared" si="1"/>
        <v>25</v>
      </c>
      <c r="B15">
        <v>232</v>
      </c>
      <c r="C15" s="1">
        <f t="shared" si="2"/>
        <v>217.4</v>
      </c>
      <c r="D15" s="1">
        <f t="shared" si="2"/>
        <v>202.8</v>
      </c>
      <c r="E15" s="1">
        <f t="shared" si="2"/>
        <v>188.20000000000002</v>
      </c>
      <c r="F15" s="1">
        <f t="shared" si="2"/>
        <v>173.60000000000002</v>
      </c>
      <c r="G15" s="1">
        <f t="shared" si="2"/>
        <v>159.00000000000003</v>
      </c>
    </row>
    <row r="16" spans="1:7" x14ac:dyDescent="0.25">
      <c r="A16">
        <f t="shared" si="1"/>
        <v>26</v>
      </c>
      <c r="B16">
        <v>242</v>
      </c>
      <c r="C16" s="1">
        <f t="shared" si="2"/>
        <v>227.4</v>
      </c>
      <c r="D16" s="1">
        <f t="shared" si="2"/>
        <v>212.8</v>
      </c>
      <c r="E16" s="1">
        <f t="shared" si="2"/>
        <v>198.20000000000002</v>
      </c>
      <c r="F16" s="1">
        <f>E16-14.6</f>
        <v>183.60000000000002</v>
      </c>
      <c r="G16" s="1">
        <f t="shared" si="2"/>
        <v>169.00000000000003</v>
      </c>
    </row>
    <row r="17" spans="1:7" x14ac:dyDescent="0.25">
      <c r="A17">
        <f t="shared" si="1"/>
        <v>27</v>
      </c>
      <c r="B17">
        <v>252</v>
      </c>
      <c r="C17" s="1">
        <f t="shared" si="2"/>
        <v>237.4</v>
      </c>
      <c r="D17" s="1">
        <f t="shared" si="2"/>
        <v>222.8</v>
      </c>
      <c r="E17" s="1">
        <f t="shared" si="2"/>
        <v>208.20000000000002</v>
      </c>
      <c r="F17" s="1">
        <f t="shared" si="2"/>
        <v>193.60000000000002</v>
      </c>
      <c r="G17" s="1">
        <f t="shared" si="2"/>
        <v>179.00000000000003</v>
      </c>
    </row>
    <row r="18" spans="1:7" x14ac:dyDescent="0.25">
      <c r="A18">
        <f t="shared" si="1"/>
        <v>28</v>
      </c>
      <c r="B18">
        <v>262</v>
      </c>
      <c r="C18" s="1">
        <f t="shared" si="2"/>
        <v>247.4</v>
      </c>
      <c r="D18" s="1">
        <f t="shared" si="2"/>
        <v>232.8</v>
      </c>
      <c r="E18" s="1">
        <f t="shared" si="2"/>
        <v>218.20000000000002</v>
      </c>
      <c r="F18" s="1">
        <f t="shared" si="2"/>
        <v>203.60000000000002</v>
      </c>
      <c r="G18" s="1">
        <f t="shared" si="2"/>
        <v>189.00000000000003</v>
      </c>
    </row>
    <row r="19" spans="1:7" x14ac:dyDescent="0.25">
      <c r="A19">
        <f t="shared" si="1"/>
        <v>29</v>
      </c>
      <c r="B19">
        <v>271</v>
      </c>
      <c r="C19" s="1">
        <f t="shared" si="2"/>
        <v>256.39999999999998</v>
      </c>
      <c r="D19" s="1">
        <f t="shared" si="2"/>
        <v>241.79999999999998</v>
      </c>
      <c r="E19" s="1">
        <f t="shared" si="2"/>
        <v>227.2</v>
      </c>
      <c r="F19" s="1">
        <f t="shared" si="2"/>
        <v>212.6</v>
      </c>
      <c r="G19" s="1">
        <f t="shared" si="2"/>
        <v>198</v>
      </c>
    </row>
    <row r="20" spans="1:7" x14ac:dyDescent="0.25">
      <c r="A20">
        <f t="shared" si="1"/>
        <v>30</v>
      </c>
      <c r="B20">
        <v>281</v>
      </c>
      <c r="C20" s="1">
        <f t="shared" si="2"/>
        <v>266.39999999999998</v>
      </c>
      <c r="D20" s="1">
        <f t="shared" si="2"/>
        <v>251.79999999999998</v>
      </c>
      <c r="E20" s="1">
        <f t="shared" si="2"/>
        <v>237.2</v>
      </c>
      <c r="F20" s="1">
        <f t="shared" si="2"/>
        <v>222.6</v>
      </c>
      <c r="G20" s="1">
        <f t="shared" si="2"/>
        <v>208</v>
      </c>
    </row>
    <row r="21" spans="1:7" x14ac:dyDescent="0.25">
      <c r="A21">
        <f t="shared" si="1"/>
        <v>31</v>
      </c>
      <c r="B21">
        <v>289</v>
      </c>
      <c r="C21" s="1">
        <f t="shared" si="2"/>
        <v>274.39999999999998</v>
      </c>
      <c r="D21" s="1">
        <f t="shared" si="2"/>
        <v>259.79999999999995</v>
      </c>
      <c r="E21" s="1">
        <f t="shared" si="2"/>
        <v>245.19999999999996</v>
      </c>
      <c r="F21" s="1">
        <f t="shared" si="2"/>
        <v>230.59999999999997</v>
      </c>
      <c r="G21" s="1">
        <f t="shared" si="2"/>
        <v>215.99999999999997</v>
      </c>
    </row>
    <row r="22" spans="1:7" x14ac:dyDescent="0.25">
      <c r="A22">
        <f t="shared" si="1"/>
        <v>32</v>
      </c>
      <c r="B22">
        <v>297</v>
      </c>
      <c r="C22" s="1">
        <f t="shared" si="2"/>
        <v>282.39999999999998</v>
      </c>
      <c r="D22" s="1">
        <f t="shared" si="2"/>
        <v>267.79999999999995</v>
      </c>
      <c r="E22" s="1">
        <f t="shared" si="2"/>
        <v>253.19999999999996</v>
      </c>
      <c r="F22" s="1">
        <f t="shared" si="2"/>
        <v>238.59999999999997</v>
      </c>
      <c r="G22" s="1">
        <f t="shared" si="2"/>
        <v>223.99999999999997</v>
      </c>
    </row>
    <row r="23" spans="1:7" x14ac:dyDescent="0.25">
      <c r="A23">
        <f t="shared" si="1"/>
        <v>33</v>
      </c>
      <c r="B23">
        <v>305</v>
      </c>
      <c r="C23" s="1">
        <f t="shared" si="2"/>
        <v>290.39999999999998</v>
      </c>
      <c r="D23" s="1">
        <f t="shared" si="2"/>
        <v>275.79999999999995</v>
      </c>
      <c r="E23" s="1">
        <f t="shared" si="2"/>
        <v>261.19999999999993</v>
      </c>
      <c r="F23" s="1">
        <f t="shared" si="2"/>
        <v>246.59999999999994</v>
      </c>
      <c r="G23" s="1">
        <f t="shared" si="2"/>
        <v>231.99999999999994</v>
      </c>
    </row>
    <row r="24" spans="1:7" x14ac:dyDescent="0.25">
      <c r="A24">
        <f t="shared" si="1"/>
        <v>34</v>
      </c>
      <c r="B24">
        <v>312</v>
      </c>
      <c r="C24" s="1">
        <f t="shared" si="2"/>
        <v>297.39999999999998</v>
      </c>
      <c r="D24" s="1">
        <f t="shared" si="2"/>
        <v>282.79999999999995</v>
      </c>
      <c r="E24" s="1">
        <f t="shared" si="2"/>
        <v>268.19999999999993</v>
      </c>
      <c r="F24" s="1">
        <f t="shared" si="2"/>
        <v>253.59999999999994</v>
      </c>
      <c r="G24" s="1">
        <f>F24-14.6</f>
        <v>238.99999999999994</v>
      </c>
    </row>
    <row r="25" spans="1:7" x14ac:dyDescent="0.25">
      <c r="A25">
        <f t="shared" si="1"/>
        <v>35</v>
      </c>
      <c r="B25">
        <v>319</v>
      </c>
      <c r="C25" s="1">
        <f t="shared" si="2"/>
        <v>304.39999999999998</v>
      </c>
      <c r="D25" s="1">
        <f t="shared" si="2"/>
        <v>289.79999999999995</v>
      </c>
      <c r="E25" s="1">
        <f t="shared" si="2"/>
        <v>275.19999999999993</v>
      </c>
      <c r="F25" s="1">
        <f t="shared" si="2"/>
        <v>260.59999999999991</v>
      </c>
      <c r="G25" s="1">
        <f t="shared" si="2"/>
        <v>245.99999999999991</v>
      </c>
    </row>
    <row r="26" spans="1:7" x14ac:dyDescent="0.25">
      <c r="A26">
        <f t="shared" si="1"/>
        <v>36</v>
      </c>
      <c r="B26">
        <v>325</v>
      </c>
      <c r="C26" s="1">
        <f t="shared" si="2"/>
        <v>310.39999999999998</v>
      </c>
      <c r="D26" s="1">
        <f t="shared" si="2"/>
        <v>295.79999999999995</v>
      </c>
      <c r="E26" s="1">
        <f t="shared" si="2"/>
        <v>281.19999999999993</v>
      </c>
      <c r="F26" s="1">
        <f t="shared" si="2"/>
        <v>266.59999999999991</v>
      </c>
      <c r="G26" s="1">
        <f t="shared" si="2"/>
        <v>251.99999999999991</v>
      </c>
    </row>
    <row r="27" spans="1:7" x14ac:dyDescent="0.25">
      <c r="A27">
        <f t="shared" si="1"/>
        <v>37</v>
      </c>
      <c r="B27">
        <v>330</v>
      </c>
      <c r="C27" s="1">
        <f t="shared" si="2"/>
        <v>315.39999999999998</v>
      </c>
      <c r="D27" s="1">
        <f t="shared" si="2"/>
        <v>300.79999999999995</v>
      </c>
      <c r="E27" s="1">
        <f t="shared" si="2"/>
        <v>286.19999999999993</v>
      </c>
      <c r="F27" s="1">
        <f t="shared" si="2"/>
        <v>271.59999999999991</v>
      </c>
      <c r="G27" s="1">
        <f t="shared" si="2"/>
        <v>256.99999999999989</v>
      </c>
    </row>
    <row r="28" spans="1:7" x14ac:dyDescent="0.25">
      <c r="A28">
        <f t="shared" si="1"/>
        <v>38</v>
      </c>
      <c r="B28">
        <v>335</v>
      </c>
      <c r="C28" s="1">
        <f t="shared" si="2"/>
        <v>320.39999999999998</v>
      </c>
      <c r="D28" s="1">
        <f t="shared" si="2"/>
        <v>305.79999999999995</v>
      </c>
      <c r="E28" s="1">
        <f t="shared" si="2"/>
        <v>291.19999999999993</v>
      </c>
      <c r="F28" s="1">
        <f t="shared" si="2"/>
        <v>276.59999999999991</v>
      </c>
      <c r="G28" s="1">
        <f t="shared" si="2"/>
        <v>261.99999999999989</v>
      </c>
    </row>
    <row r="29" spans="1:7" x14ac:dyDescent="0.25">
      <c r="A29">
        <f t="shared" si="1"/>
        <v>39</v>
      </c>
      <c r="B29">
        <v>339</v>
      </c>
      <c r="C29" s="1">
        <f t="shared" si="2"/>
        <v>324.39999999999998</v>
      </c>
      <c r="D29" s="1">
        <f t="shared" si="2"/>
        <v>309.79999999999995</v>
      </c>
      <c r="E29" s="1">
        <f t="shared" si="2"/>
        <v>295.19999999999993</v>
      </c>
      <c r="F29" s="1">
        <f t="shared" si="2"/>
        <v>280.59999999999991</v>
      </c>
      <c r="G29" s="1">
        <f t="shared" si="2"/>
        <v>265.99999999999989</v>
      </c>
    </row>
    <row r="30" spans="1:7" x14ac:dyDescent="0.25">
      <c r="A30">
        <f t="shared" si="1"/>
        <v>40</v>
      </c>
      <c r="B30">
        <v>343</v>
      </c>
      <c r="C30" s="1">
        <f t="shared" si="2"/>
        <v>328.4</v>
      </c>
      <c r="D30" s="1">
        <f t="shared" si="2"/>
        <v>313.79999999999995</v>
      </c>
      <c r="E30" s="1">
        <f t="shared" si="2"/>
        <v>299.19999999999993</v>
      </c>
      <c r="F30" s="1">
        <f t="shared" si="2"/>
        <v>284.59999999999991</v>
      </c>
      <c r="G30" s="1">
        <f t="shared" si="2"/>
        <v>269.99999999999989</v>
      </c>
    </row>
  </sheetData>
  <customSheetViews>
    <customSheetView guid="{6DFD81E4-1CDC-46E7-B4C9-8B03DB3F9AED}">
      <selection activeCell="I37" sqref="I37"/>
      <pageMargins left="0.7" right="0.7" top="0.75" bottom="0.75" header="0.3" footer="0.3"/>
      <pageSetup paperSize="9" orientation="portrait" verticalDpi="0" r:id="rId1"/>
    </customSheetView>
    <customSheetView guid="{8C31E67E-A1BE-42E7-AA91-E294C2C99A62}">
      <selection activeCell="J35" sqref="J35"/>
      <pageMargins left="0.7" right="0.7" top="0.75" bottom="0.75" header="0.3" footer="0.3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Calculate HC SD</vt:lpstr>
      <vt:lpstr>Table &amp;Graph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ISRAEL</cp:lastModifiedBy>
  <dcterms:created xsi:type="dcterms:W3CDTF">2014-02-13T09:48:53Z</dcterms:created>
  <dcterms:modified xsi:type="dcterms:W3CDTF">2020-08-27T14:49:14Z</dcterms:modified>
</cp:coreProperties>
</file>